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13_ncr:1_{A151643C-5EFF-4455-B465-B02C5A54C33C}" xr6:coauthVersionLast="46" xr6:coauthVersionMax="46" xr10:uidLastSave="{00000000-0000-0000-0000-000000000000}"/>
  <bookViews>
    <workbookView xWindow="28680" yWindow="-120" windowWidth="20730" windowHeight="11160" activeTab="1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Input'!$A$1:$H$55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5" l="1"/>
  <c r="K58" i="5"/>
  <c r="K53" i="5"/>
  <c r="AK31" i="4" l="1"/>
  <c r="AJ31" i="4"/>
  <c r="AJ29" i="4"/>
  <c r="B110" i="4"/>
  <c r="C110" i="4"/>
  <c r="B95" i="4"/>
  <c r="C95" i="4"/>
  <c r="B79" i="4"/>
  <c r="C79" i="4"/>
  <c r="B94" i="4"/>
  <c r="AK30" i="4" s="1"/>
  <c r="C94" i="4"/>
  <c r="AJ30" i="4" s="1"/>
  <c r="AJ32" i="4" s="1"/>
  <c r="D94" i="4"/>
  <c r="B78" i="4"/>
  <c r="AK29" i="4" s="1"/>
  <c r="C78" i="4"/>
  <c r="B62" i="4"/>
  <c r="C62" i="4"/>
  <c r="B63" i="4"/>
  <c r="C63" i="4"/>
  <c r="C61" i="4"/>
  <c r="B61" i="4"/>
  <c r="B109" i="4"/>
  <c r="C93" i="4"/>
  <c r="B93" i="4"/>
  <c r="B77" i="4"/>
  <c r="C109" i="4"/>
  <c r="C77" i="4"/>
  <c r="AK32" i="4" l="1"/>
  <c r="AJ33" i="4" s="1"/>
  <c r="D110" i="4"/>
  <c r="D79" i="4"/>
  <c r="D95" i="4"/>
  <c r="D63" i="4"/>
  <c r="D78" i="4"/>
  <c r="D62" i="4"/>
  <c r="D61" i="4"/>
  <c r="B107" i="4" l="1"/>
  <c r="C107" i="4"/>
  <c r="B108" i="4"/>
  <c r="C108" i="4"/>
  <c r="B91" i="4"/>
  <c r="C91" i="4"/>
  <c r="B92" i="4"/>
  <c r="C92" i="4"/>
  <c r="B75" i="4"/>
  <c r="C75" i="4"/>
  <c r="B76" i="4"/>
  <c r="C76" i="4"/>
  <c r="B59" i="4"/>
  <c r="C59" i="4"/>
  <c r="B60" i="4"/>
  <c r="C60" i="4"/>
  <c r="D108" i="4" l="1"/>
  <c r="D60" i="4"/>
  <c r="D107" i="4"/>
  <c r="D76" i="4"/>
  <c r="D75" i="4"/>
  <c r="D109" i="4"/>
  <c r="D59" i="4"/>
  <c r="D77" i="4"/>
  <c r="D93" i="4"/>
  <c r="D92" i="4"/>
  <c r="D91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1" i="4"/>
  <c r="C102" i="4"/>
  <c r="C104" i="4"/>
  <c r="C105" i="4"/>
  <c r="B101" i="4"/>
  <c r="B102" i="4"/>
  <c r="B104" i="4"/>
  <c r="B105" i="4"/>
  <c r="C57" i="4"/>
  <c r="C58" i="4"/>
  <c r="B57" i="4"/>
  <c r="B58" i="4"/>
  <c r="D101" i="4" l="1"/>
  <c r="AH33" i="4"/>
  <c r="D58" i="4"/>
  <c r="D104" i="4"/>
  <c r="AE33" i="4"/>
  <c r="AB33" i="4"/>
  <c r="D105" i="4"/>
  <c r="D102" i="4"/>
  <c r="D57" i="4"/>
  <c r="C106" i="4"/>
  <c r="Y31" i="4" s="1"/>
  <c r="B106" i="4"/>
  <c r="Z31" i="4" s="1"/>
  <c r="C90" i="4"/>
  <c r="Y30" i="4" s="1"/>
  <c r="C74" i="4"/>
  <c r="Y29" i="4" s="1"/>
  <c r="B90" i="4"/>
  <c r="B74" i="4"/>
  <c r="D74" i="4" l="1"/>
  <c r="Z29" i="4"/>
  <c r="D90" i="4"/>
  <c r="Z30" i="4"/>
  <c r="Y32" i="4"/>
  <c r="D106" i="4"/>
  <c r="B89" i="4"/>
  <c r="B73" i="4"/>
  <c r="C89" i="4"/>
  <c r="C73" i="4"/>
  <c r="Z32" i="4" l="1"/>
  <c r="Y33" i="4" s="1"/>
  <c r="D89" i="4"/>
  <c r="M11" i="5"/>
  <c r="M19" i="5"/>
  <c r="M23" i="5"/>
  <c r="M15" i="5"/>
  <c r="B103" i="4" l="1"/>
  <c r="C100" i="4" l="1"/>
  <c r="C103" i="4"/>
  <c r="D103" i="4" s="1"/>
  <c r="B100" i="4"/>
  <c r="B36" i="3" l="1"/>
  <c r="B14" i="3"/>
  <c r="A49" i="4"/>
  <c r="C99" i="4"/>
  <c r="B99" i="4"/>
  <c r="B52" i="4"/>
  <c r="C52" i="4"/>
  <c r="B53" i="4"/>
  <c r="C53" i="4"/>
  <c r="B54" i="4"/>
  <c r="C54" i="4"/>
  <c r="B55" i="4"/>
  <c r="C55" i="4"/>
  <c r="B56" i="4"/>
  <c r="C56" i="4"/>
  <c r="C51" i="4"/>
  <c r="B51" i="4"/>
  <c r="B68" i="4"/>
  <c r="C68" i="4"/>
  <c r="B69" i="4"/>
  <c r="C69" i="4"/>
  <c r="B70" i="4"/>
  <c r="C70" i="4"/>
  <c r="B71" i="4"/>
  <c r="C71" i="4"/>
  <c r="B72" i="4"/>
  <c r="C72" i="4"/>
  <c r="C67" i="4"/>
  <c r="B67" i="4"/>
  <c r="C84" i="4"/>
  <c r="C85" i="4"/>
  <c r="C86" i="4"/>
  <c r="C87" i="4"/>
  <c r="C88" i="4"/>
  <c r="C83" i="4"/>
  <c r="B84" i="4"/>
  <c r="B85" i="4"/>
  <c r="B86" i="4"/>
  <c r="B87" i="4"/>
  <c r="B88" i="4"/>
  <c r="B83" i="4"/>
  <c r="A5" i="3"/>
  <c r="B32" i="4" l="1"/>
  <c r="A97" i="4" l="1"/>
  <c r="B31" i="4" s="1"/>
  <c r="A81" i="4"/>
  <c r="B30" i="4" s="1"/>
  <c r="A65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1" i="4"/>
  <c r="D83" i="4"/>
  <c r="D100" i="4"/>
  <c r="D99" i="4"/>
  <c r="D86" i="4"/>
  <c r="D67" i="4"/>
  <c r="D85" i="4"/>
  <c r="D88" i="4"/>
  <c r="D84" i="4"/>
  <c r="D87" i="4"/>
  <c r="D70" i="4"/>
  <c r="D73" i="4"/>
  <c r="D69" i="4"/>
  <c r="D72" i="4"/>
  <c r="D68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<sst xmlns="http://schemas.openxmlformats.org/spreadsheetml/2006/main" count="105" uniqueCount="56">
  <si>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</si>
  <si>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</si>
  <si>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</si>
  <si>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</si>
  <si>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</si>
  <si>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</si>
  <si>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</si>
  <si>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</si>
  <si>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</si>
  <si>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</si>
  <si>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</si>
  <si>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</si>
  <si>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</si>
  <si>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</si>
  <si>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</si>
  <si>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</si>
  <si>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</si>
  <si>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</si>
  <si>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</si>
  <si>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</si>
  <si>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</si>
  <si>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</si>
  <si>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</si>
  <si>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</si>
  <si>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</si>
  <si>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</si>
  <si>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</si>
  <si>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</si>
  <si>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</si>
  <si>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</si>
  <si>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</si>
  <si>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</si>
  <si>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</si>
  <si>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</si>
  <si>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</si>
  <si>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</si>
  <si>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</si>
  <si>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</si>
  <si>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</si>
  <si>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</si>
  <si>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</si>
  <si>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</si>
  <si>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</si>
  <si>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</si>
  <si>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</si>
  <si>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</si>
  <si>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</si>
  <si>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t>Previous Month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</si>
  <si>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</si>
  <si>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</si>
  <si>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Please Note Sept 2020 billing was delayed till November instead of October</t>
  </si>
  <si>
    <t>Also Dec 2020 billing was billed two weeks later than the prior year</t>
  </si>
  <si>
    <t>Collections of Oct, Nov Dec and</t>
  </si>
  <si>
    <t xml:space="preserve"> Jan of the current fiscal year</t>
  </si>
  <si>
    <t xml:space="preserve"> Jan of the prior fiscal year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</si>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</sst>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rgb="FF00808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0" fontId="25" fillId="7" borderId="0" xfId="0" applyFont="1" applyFill="1"/>
    <xf numFmtId="0" fontId="0" fillId="7" borderId="0" xfId="0" applyFill="1"/>
    <xf numFmtId="166" fontId="0" fillId="7" borderId="0" xfId="3" applyNumberFormat="1" applyFont="1" applyFill="1" applyAlignment="1"/>
    <xf numFmtId="0" fontId="26" fillId="7" borderId="0" xfId="0" applyFont="1" applyFill="1"/>
    <xf numFmtId="0" fontId="26" fillId="7" borderId="0" xfId="0" applyFont="1" applyFill="1" applyAlignment="1">
      <alignment vertical="top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136.15799999999999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141.83500000000001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4019</xdr:colOff>
      <xdr:row>15</xdr:row>
      <xdr:rowOff>187438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</xdr:colOff>
      <xdr:row>15</xdr:row>
      <xdr:rowOff>181722</xdr:rowOff>
    </xdr:from>
    <xdr:to>
      <xdr:col>37</xdr:col>
      <xdr:colOff>0</xdr:colOff>
      <xdr:row>26</xdr:row>
      <xdr:rowOff>181722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topLeftCell="A4" zoomScale="90" zoomScaleNormal="90" zoomScaleSheetLayoutView="90" workbookViewId="0">
      <selection activeCell="B69" sqref="B69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1" customWidth="1"/>
    <col min="25" max="26" width="9.6640625" bestFit="1" customWidth="1"/>
    <col min="27" max="27" width="1" customWidth="1"/>
    <col min="28" max="29" width="9.6640625" bestFit="1" customWidth="1"/>
    <col min="30" max="30" width="1" customWidth="1"/>
    <col min="31" max="32" width="9.6640625" bestFit="1" customWidth="1"/>
    <col min="33" max="33" width="1" customWidth="1"/>
  </cols>
  <sheetData>
    <row r="1" spans="1:55" ht="108.75" customHeight="1" x14ac:dyDescent="1.4">
      <c r="A1" s="49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29"/>
      <c r="AK1" s="29"/>
      <c r="AL1" s="29"/>
      <c r="AM1" s="29"/>
      <c r="AN1" s="29"/>
      <c r="AO1" s="29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3">
      <c r="A2" s="30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29"/>
      <c r="AK2" s="29"/>
      <c r="AL2" s="29"/>
      <c r="AM2" s="29"/>
      <c r="AN2" s="29"/>
      <c r="AO2" s="29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1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1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9"/>
      <c r="B28" s="13" t="s">
        <v>15</v>
      </c>
      <c r="C28" s="11"/>
      <c r="D28" s="59">
        <v>43881</v>
      </c>
      <c r="E28" s="59"/>
      <c r="F28" s="51"/>
      <c r="G28" s="59">
        <v>43910</v>
      </c>
      <c r="H28" s="59"/>
      <c r="I28" s="51"/>
      <c r="J28" s="59">
        <v>43941</v>
      </c>
      <c r="K28" s="59"/>
      <c r="L28" s="51"/>
      <c r="M28" s="59">
        <v>43971</v>
      </c>
      <c r="N28" s="59"/>
      <c r="O28" s="51"/>
      <c r="P28" s="59">
        <v>44002</v>
      </c>
      <c r="Q28" s="59"/>
      <c r="R28" s="16"/>
      <c r="S28" s="59">
        <v>44032</v>
      </c>
      <c r="T28" s="59"/>
      <c r="U28" s="16"/>
      <c r="V28" s="59">
        <v>44063</v>
      </c>
      <c r="W28" s="59"/>
      <c r="X28" s="11"/>
      <c r="Y28" s="59">
        <v>44094</v>
      </c>
      <c r="Z28" s="59"/>
      <c r="AA28" s="11"/>
      <c r="AB28" s="59">
        <v>44124</v>
      </c>
      <c r="AC28" s="59"/>
      <c r="AD28" s="11"/>
      <c r="AE28" s="59">
        <v>44155</v>
      </c>
      <c r="AF28" s="59"/>
      <c r="AG28" s="11"/>
      <c r="AH28" s="59">
        <v>44185</v>
      </c>
      <c r="AI28" s="59"/>
      <c r="AJ28" s="59">
        <v>44216</v>
      </c>
      <c r="AK28" s="59"/>
      <c r="AL28" s="29"/>
      <c r="AM28" s="29"/>
      <c r="AN28" s="29"/>
      <c r="AO28" s="2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9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9"/>
      <c r="Y29" s="15">
        <f>C74</f>
        <v>0</v>
      </c>
      <c r="Z29" s="14">
        <f>B74</f>
        <v>0</v>
      </c>
      <c r="AA29" s="29"/>
      <c r="AB29" s="15">
        <f>C75</f>
        <v>0</v>
      </c>
      <c r="AC29" s="14">
        <f>B75</f>
        <v>0</v>
      </c>
      <c r="AD29" s="29"/>
      <c r="AE29" s="15">
        <f>C76</f>
        <v>0</v>
      </c>
      <c r="AF29" s="14">
        <f>B76</f>
        <v>0</v>
      </c>
      <c r="AG29" s="29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9"/>
      <c r="AM29" s="29"/>
      <c r="AN29" s="29"/>
      <c r="AO29" s="29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9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9"/>
      <c r="Y30" s="15">
        <f>C90</f>
        <v>0</v>
      </c>
      <c r="Z30" s="14">
        <f>B90</f>
        <v>0</v>
      </c>
      <c r="AA30" s="29"/>
      <c r="AB30" s="15">
        <f>C91</f>
        <v>0</v>
      </c>
      <c r="AC30" s="14">
        <f>B91</f>
        <v>0</v>
      </c>
      <c r="AD30" s="29"/>
      <c r="AE30" s="15">
        <f>C92</f>
        <v>0</v>
      </c>
      <c r="AF30" s="14">
        <f>B92</f>
        <v>0</v>
      </c>
      <c r="AG30" s="29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9"/>
      <c r="AM30" s="29"/>
      <c r="AN30" s="29"/>
      <c r="AO30" s="29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9"/>
      <c r="Y31" s="15">
        <f>C106</f>
        <v>0</v>
      </c>
      <c r="Z31" s="14">
        <f>B106</f>
        <v>0</v>
      </c>
      <c r="AA31" s="29"/>
      <c r="AB31" s="15">
        <f>C107</f>
        <v>0</v>
      </c>
      <c r="AC31" s="14">
        <f>B107</f>
        <v>0</v>
      </c>
      <c r="AD31" s="29"/>
      <c r="AE31" s="15">
        <f>C108</f>
        <v>0</v>
      </c>
      <c r="AF31" s="14">
        <f>B108</f>
        <v>0</v>
      </c>
      <c r="AG31" s="29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9"/>
      <c r="AM31" s="29"/>
      <c r="AN31" s="29"/>
      <c r="AO31" s="29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9"/>
      <c r="Y32" s="15">
        <f>SUM(Y29:Y31)</f>
        <v>0</v>
      </c>
      <c r="Z32" s="14">
        <f>SUM(Z29:Z31)</f>
        <v>0</v>
      </c>
      <c r="AA32" s="29"/>
      <c r="AB32" s="15">
        <f>SUM(AB29:AB31)</f>
        <v>0</v>
      </c>
      <c r="AC32" s="14">
        <f>SUM(AC29:AC31)</f>
        <v>0</v>
      </c>
      <c r="AD32" s="29"/>
      <c r="AE32" s="15">
        <f>SUM(AE29:AE31)</f>
        <v>0</v>
      </c>
      <c r="AF32" s="14">
        <f>SUM(AF29:AF31)</f>
        <v>0</v>
      </c>
      <c r="AG32" s="29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9"/>
      <c r="AM32" s="29"/>
      <c r="AN32" s="29"/>
      <c r="AO32" s="29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">
        <v>7</v>
      </c>
      <c r="C33" s="11"/>
      <c r="D33" s="64" t="e">
        <f>E32/D32-1</f>
        <v>#DIV/0!</v>
      </c>
      <c r="E33" s="64"/>
      <c r="F33" s="19"/>
      <c r="G33" s="64" t="e">
        <f>H32/G32-1</f>
        <v>#DIV/0!</v>
      </c>
      <c r="H33" s="64"/>
      <c r="I33" s="19"/>
      <c r="J33" s="64" t="e">
        <f>K32/J32-1</f>
        <v>#DIV/0!</v>
      </c>
      <c r="K33" s="64"/>
      <c r="L33" s="19"/>
      <c r="M33" s="64" t="e">
        <f>N32/M32-1</f>
        <v>#DIV/0!</v>
      </c>
      <c r="N33" s="64"/>
      <c r="O33" s="19"/>
      <c r="P33" s="64" t="e">
        <f>Q32/P32-1</f>
        <v>#DIV/0!</v>
      </c>
      <c r="Q33" s="64"/>
      <c r="R33" s="19"/>
      <c r="S33" s="64" t="e">
        <f>T32/S32-1</f>
        <v>#DIV/0!</v>
      </c>
      <c r="T33" s="64"/>
      <c r="U33" s="19"/>
      <c r="V33" s="64" t="e">
        <f>W32/V32-1</f>
        <v>#DIV/0!</v>
      </c>
      <c r="W33" s="64"/>
      <c r="X33" s="11"/>
      <c r="Y33" s="64" t="e">
        <f>Z32/Y32-1</f>
        <v>#DIV/0!</v>
      </c>
      <c r="Z33" s="64"/>
      <c r="AA33" s="29"/>
      <c r="AB33" s="64" t="e">
        <f>AC32/AB32-1</f>
        <v>#DIV/0!</v>
      </c>
      <c r="AC33" s="64"/>
      <c r="AD33" s="11"/>
      <c r="AE33" s="64" t="e">
        <f>AF32/AE32-1</f>
        <v>#DIV/0!</v>
      </c>
      <c r="AF33" s="64"/>
      <c r="AG33" s="11"/>
      <c r="AH33" s="64" t="e">
        <f>AI32/AH32-1</f>
        <v>#DIV/0!</v>
      </c>
      <c r="AI33" s="64"/>
      <c r="AJ33" s="60" t="e">
        <f>AK32/AJ32-1</f>
        <v>#DIV/0!</v>
      </c>
      <c r="AK33" s="61"/>
      <c r="AL33" s="29"/>
      <c r="AM33" s="29"/>
      <c r="AN33" s="29"/>
      <c r="AO33" s="29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3">
      <c r="A34" s="29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9"/>
      <c r="AM34" s="29"/>
      <c r="AN34" s="29"/>
      <c r="AO34" s="29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 t="s">
        <v>44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Z46" s="31"/>
      <c r="AA46" s="31"/>
      <c r="AB46" s="31"/>
      <c r="AC46" s="31"/>
      <c r="AD46" s="31"/>
      <c r="AE46" s="31"/>
    </row>
    <row r="47" spans="1:55" s="9" customFormat="1" x14ac:dyDescent="0.3">
      <c r="A47" s="65" t="s">
        <v>16</v>
      </c>
      <c r="B47" s="65"/>
      <c r="C47" s="65"/>
      <c r="D47" s="65"/>
      <c r="E47" s="65"/>
      <c r="Z47" s="31"/>
      <c r="AA47" s="31"/>
      <c r="AB47" s="31"/>
      <c r="AC47" s="31"/>
      <c r="AD47" s="31"/>
      <c r="AE47" s="31"/>
    </row>
    <row r="48" spans="1:55" s="9" customFormat="1" x14ac:dyDescent="0.3">
      <c r="A48" s="24"/>
      <c r="B48" s="24"/>
      <c r="C48" s="24"/>
      <c r="D48" s="24"/>
      <c r="E48" s="24"/>
      <c r="Z48" s="31"/>
      <c r="AA48" s="31"/>
      <c r="AB48" s="31"/>
      <c r="AC48" s="31"/>
      <c r="AD48" s="31"/>
      <c r="AE48" s="31"/>
    </row>
    <row r="49" spans="1:31" x14ac:dyDescent="0.3">
      <c r="A49" s="7" t="str">
        <f>"Water Produced ("&amp;'Demand Input'!$C$10&amp;")"</f>
        <v>Water Produced (MG)</v>
      </c>
      <c r="Z49" s="31"/>
      <c r="AA49" s="31"/>
      <c r="AB49" s="31"/>
      <c r="AC49" s="31"/>
      <c r="AD49" s="31"/>
      <c r="AE49" s="31"/>
    </row>
    <row r="50" spans="1:31" x14ac:dyDescent="0.3">
      <c r="A50" s="2" t="s">
        <v>2</v>
      </c>
      <c r="B50" s="3" t="s">
        <v>0</v>
      </c>
      <c r="C50" s="3" t="s">
        <v>1</v>
      </c>
      <c r="D50" t="s">
        <v>6</v>
      </c>
      <c r="Z50" s="31"/>
      <c r="AA50" s="31"/>
      <c r="AB50" s="31"/>
      <c r="AC50" s="31"/>
      <c r="AD50" s="31"/>
      <c r="AE50" s="31"/>
    </row>
    <row r="51" spans="1:31" x14ac:dyDescent="0.3">
      <c r="A51" s="52">
        <v>43862</v>
      </c>
      <c r="B51" s="23">
        <f>'Demand Input'!F39</f>
        <v>0</v>
      </c>
      <c r="C51" s="23">
        <f>'Demand Input'!D39</f>
        <v>0</v>
      </c>
      <c r="D51" s="5" t="e">
        <f t="shared" ref="D51:D58" si="0">B51/C51</f>
        <v>#DIV/0!</v>
      </c>
      <c r="E51" s="5"/>
      <c r="F51" s="5"/>
      <c r="I51" s="5"/>
      <c r="L51" s="5"/>
      <c r="O51" s="5"/>
      <c r="R51" s="5"/>
      <c r="U51" s="5"/>
    </row>
    <row r="52" spans="1:31" x14ac:dyDescent="0.3">
      <c r="A52" s="52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31" x14ac:dyDescent="0.3">
      <c r="A53" s="52">
        <v>43922</v>
      </c>
      <c r="B53" s="23">
        <f>'Demand Input'!F41</f>
        <v>102.23399999999999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31" x14ac:dyDescent="0.3">
      <c r="A54" s="52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31" x14ac:dyDescent="0.3">
      <c r="A55" s="52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31" x14ac:dyDescent="0.3">
      <c r="A56" s="52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31" x14ac:dyDescent="0.3">
      <c r="A57" s="52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31" s="9" customFormat="1" x14ac:dyDescent="0.3">
      <c r="A58" s="52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31" s="9" customFormat="1" x14ac:dyDescent="0.3">
      <c r="A59" s="52">
        <v>44105</v>
      </c>
      <c r="B59" s="23">
        <f>'Demand Input'!F47</f>
        <v>123.18</v>
      </c>
      <c r="C59" s="23">
        <f>'Demand Input'!D47</f>
        <v>125.83</v>
      </c>
      <c r="D59" s="5">
        <f t="shared" ref="D59:D61" si="1">B59/C59</f>
        <v>0.9789398394659462</v>
      </c>
      <c r="E59" s="5"/>
      <c r="F59" s="5"/>
      <c r="I59" s="5"/>
      <c r="L59" s="5"/>
      <c r="O59" s="5"/>
      <c r="R59" s="5"/>
      <c r="U59" s="5"/>
    </row>
    <row r="60" spans="1:31" s="9" customFormat="1" x14ac:dyDescent="0.3">
      <c r="A60" s="52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31" s="9" customFormat="1" x14ac:dyDescent="0.3">
      <c r="A61" s="52">
        <v>44166</v>
      </c>
      <c r="B61" s="23">
        <f>'Demand Input'!F49</f>
        <v>111.67</v>
      </c>
      <c r="C61" s="23">
        <f>'Demand Input'!D49</f>
        <v>113.6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31" s="9" customFormat="1" x14ac:dyDescent="0.3">
      <c r="A62" s="52">
        <v>44197</v>
      </c>
      <c r="B62" s="23">
        <f>'Demand Input'!F50</f>
        <v>103.01</v>
      </c>
      <c r="C62" s="23">
        <f>'Demand Input'!D50</f>
        <v>105.752</v>
      </c>
      <c r="D62" s="5">
        <f t="shared" ref="D62:D63" si="2">B62/C62</f>
        <v>0.97407141236099559</v>
      </c>
      <c r="E62" s="5"/>
      <c r="F62" s="5"/>
      <c r="I62" s="5"/>
      <c r="L62" s="5"/>
      <c r="O62" s="5"/>
      <c r="R62" s="5"/>
      <c r="U62" s="5"/>
    </row>
    <row r="63" spans="1:31" s="9" customFormat="1" x14ac:dyDescent="0.3">
      <c r="A63" s="52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spans="1:21" x14ac:dyDescent="0.3">
      <c r="A65" s="7" t="str">
        <f>"Residential Demand ("&amp;'Demand Input'!$C$9&amp;")"</f>
        <v>Residential Demand (Kgal)</v>
      </c>
    </row>
    <row r="66" spans="1:21" x14ac:dyDescent="0.3">
      <c r="A66" s="2" t="s">
        <v>2</v>
      </c>
      <c r="B66" s="3" t="s">
        <v>0</v>
      </c>
      <c r="C66" s="3" t="s">
        <v>1</v>
      </c>
    </row>
    <row r="67" spans="1:21" x14ac:dyDescent="0.3">
      <c r="A67" s="52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x14ac:dyDescent="0.3">
      <c r="A68" s="52">
        <v>43891</v>
      </c>
      <c r="B68" s="6">
        <f>'Demand Input'!F19</f>
        <v>0</v>
      </c>
      <c r="C68" s="6">
        <f>'Demand Input'!B19</f>
        <v>0</v>
      </c>
      <c r="D68" s="4" t="e">
        <f t="shared" ref="D68:D74" si="3">B68/C68</f>
        <v>#DIV/0!</v>
      </c>
      <c r="E68" s="4"/>
      <c r="F68" s="4"/>
      <c r="I68" s="4"/>
      <c r="L68" s="4"/>
      <c r="O68" s="4"/>
      <c r="R68" s="4"/>
      <c r="U68" s="4"/>
    </row>
    <row r="69" spans="1:21" x14ac:dyDescent="0.3">
      <c r="A69" s="52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x14ac:dyDescent="0.3">
      <c r="A70" s="52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x14ac:dyDescent="0.3">
      <c r="A71" s="52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x14ac:dyDescent="0.3">
      <c r="A72" s="52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x14ac:dyDescent="0.3">
      <c r="A73" s="52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21" x14ac:dyDescent="0.3">
      <c r="A74" s="52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x14ac:dyDescent="0.3">
      <c r="A75" s="52">
        <v>44105</v>
      </c>
      <c r="B75" s="6">
        <f>'Demand Input'!F26</f>
        <v>0</v>
      </c>
      <c r="C75" s="6">
        <f>'Demand Input'!B26</f>
        <v>0</v>
      </c>
      <c r="D75" s="4" t="e">
        <f t="shared" ref="D75:D77" si="4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x14ac:dyDescent="0.3">
      <c r="A76" s="52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x14ac:dyDescent="0.3">
      <c r="A77" s="52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x14ac:dyDescent="0.3">
      <c r="A78" s="52">
        <v>44197</v>
      </c>
      <c r="B78" s="6">
        <f>'Demand Input'!F29</f>
        <v>0</v>
      </c>
      <c r="C78" s="6">
        <f>'Demand Input'!B29</f>
        <v>0</v>
      </c>
      <c r="D78" s="4" t="e">
        <f t="shared" ref="D78" si="5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x14ac:dyDescent="0.3">
      <c r="A79" s="52">
        <v>44228</v>
      </c>
      <c r="B79" s="6">
        <f>'Demand Input'!F30</f>
        <v>0</v>
      </c>
      <c r="C79" s="6">
        <f>'Demand Input'!B30</f>
        <v>0</v>
      </c>
      <c r="D79" s="4" t="e">
        <f t="shared" ref="D79" si="6">B79/C79</f>
        <v>#DIV/0!</v>
      </c>
      <c r="E79" s="5"/>
      <c r="F79" s="5"/>
      <c r="I79" s="5"/>
      <c r="L79" s="5"/>
      <c r="O79" s="5"/>
      <c r="R79" s="5"/>
      <c r="U79" s="5"/>
    </row>
    <row r="81" spans="1:21" x14ac:dyDescent="0.3">
      <c r="A81" s="7" t="str">
        <f>"Non-Residential Demand ("&amp;'Demand Input'!$C$9&amp;")"</f>
        <v>Non-Residential Demand (Kgal)</v>
      </c>
    </row>
    <row r="82" spans="1:21" x14ac:dyDescent="0.3">
      <c r="A82" s="2" t="s">
        <v>2</v>
      </c>
      <c r="B82" s="3" t="s">
        <v>0</v>
      </c>
      <c r="C82" s="3" t="s">
        <v>1</v>
      </c>
    </row>
    <row r="83" spans="1:21" x14ac:dyDescent="0.3">
      <c r="A83" s="52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x14ac:dyDescent="0.3">
      <c r="A84" s="52">
        <v>43891</v>
      </c>
      <c r="B84" s="6">
        <f>'Demand Input'!G19</f>
        <v>0</v>
      </c>
      <c r="C84" s="6">
        <f>'Demand Input'!C19</f>
        <v>0</v>
      </c>
      <c r="D84" s="4" t="e">
        <f t="shared" ref="D84:D90" si="7">B84/C84</f>
        <v>#DIV/0!</v>
      </c>
      <c r="E84" s="4"/>
      <c r="F84" s="4"/>
      <c r="I84" s="4"/>
      <c r="L84" s="4"/>
      <c r="O84" s="4"/>
      <c r="R84" s="4"/>
      <c r="U84" s="4"/>
    </row>
    <row r="85" spans="1:21" x14ac:dyDescent="0.3">
      <c r="A85" s="52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x14ac:dyDescent="0.3">
      <c r="A86" s="52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52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52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52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52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x14ac:dyDescent="0.3">
      <c r="A91" s="52">
        <v>44105</v>
      </c>
      <c r="B91" s="6">
        <f>'Demand Input'!G26</f>
        <v>0</v>
      </c>
      <c r="C91" s="6">
        <f>'Demand Input'!C26</f>
        <v>0</v>
      </c>
      <c r="D91" s="4" t="e">
        <f t="shared" ref="D91:D93" si="8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x14ac:dyDescent="0.3">
      <c r="A92" s="52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x14ac:dyDescent="0.3">
      <c r="A93" s="52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x14ac:dyDescent="0.3">
      <c r="A94" s="52">
        <v>44197</v>
      </c>
      <c r="B94" s="6">
        <f>'Demand Input'!G29</f>
        <v>0</v>
      </c>
      <c r="C94" s="6">
        <f>'Demand Input'!C29</f>
        <v>0</v>
      </c>
      <c r="D94" s="4" t="e">
        <f t="shared" ref="D94" si="9">B94/C94</f>
        <v>#DIV/0!</v>
      </c>
      <c r="E94" s="5"/>
      <c r="F94" s="5"/>
      <c r="I94" s="5"/>
      <c r="L94" s="5"/>
      <c r="O94" s="5"/>
      <c r="R94" s="5"/>
      <c r="U94" s="5"/>
    </row>
    <row r="95" spans="1:21" x14ac:dyDescent="0.3">
      <c r="A95" s="52">
        <v>44228</v>
      </c>
      <c r="B95" s="6">
        <f>'Demand Input'!G30</f>
        <v>0</v>
      </c>
      <c r="C95" s="6">
        <f>'Demand Input'!C30</f>
        <v>0</v>
      </c>
      <c r="D95" s="4" t="e">
        <f t="shared" ref="D95" si="10">B95/C95</f>
        <v>#DIV/0!</v>
      </c>
    </row>
    <row r="96" spans="1:21" s="9" customFormat="1" x14ac:dyDescent="0.3">
      <c r="A96" s="1"/>
      <c r="B96" s="6"/>
      <c r="C96" s="6"/>
      <c r="D96" s="4"/>
    </row>
    <row r="97" spans="1:21" x14ac:dyDescent="0.3">
      <c r="A97" s="7" t="str">
        <f>"Wholesale Demand ("&amp;'Demand Input'!$C$9&amp;")"</f>
        <v>Wholesale Demand (Kgal)</v>
      </c>
    </row>
    <row r="98" spans="1:21" x14ac:dyDescent="0.3">
      <c r="A98" s="2" t="s">
        <v>2</v>
      </c>
      <c r="B98" s="3" t="s">
        <v>0</v>
      </c>
      <c r="C98" s="3" t="s">
        <v>1</v>
      </c>
    </row>
    <row r="99" spans="1:21" x14ac:dyDescent="0.3">
      <c r="A99" s="52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52">
        <v>43891</v>
      </c>
      <c r="B100" s="6">
        <f>'Demand Input'!H19</f>
        <v>0</v>
      </c>
      <c r="C100" s="6">
        <f>'Demand Input'!D19</f>
        <v>0</v>
      </c>
      <c r="D100" s="4" t="e">
        <f t="shared" ref="D100:D106" si="11">B100/C100</f>
        <v>#DIV/0!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52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52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3">
      <c r="A103" s="52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x14ac:dyDescent="0.3">
      <c r="A104" s="52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3">
      <c r="A105" s="52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3">
      <c r="A106" s="52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x14ac:dyDescent="0.3">
      <c r="A107" s="52">
        <v>44105</v>
      </c>
      <c r="B107" s="6">
        <f>'Demand Input'!H26</f>
        <v>0</v>
      </c>
      <c r="C107" s="6">
        <f>'Demand Input'!D26</f>
        <v>0</v>
      </c>
      <c r="D107" s="4" t="e">
        <f t="shared" ref="D107:D109" si="12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x14ac:dyDescent="0.3">
      <c r="A108" s="52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x14ac:dyDescent="0.3">
      <c r="A109" s="52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21" x14ac:dyDescent="0.3">
      <c r="A110" s="52">
        <v>44197</v>
      </c>
      <c r="B110" s="6">
        <f>'Demand Input'!H29</f>
        <v>0</v>
      </c>
      <c r="C110" s="6">
        <f>'Demand Input'!D29</f>
        <v>0</v>
      </c>
      <c r="D110" s="4" t="e">
        <f t="shared" ref="D110" si="13">B110/C110</f>
        <v>#DIV/0!</v>
      </c>
    </row>
    <row r="111" spans="1:21" x14ac:dyDescent="0.3">
      <c r="A111" s="52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honeticPr fontId="19" type="noConversion"/>
  <pageMargins left="0.25" right="0.25" top="0.75" bottom="0.75" header="0.3" footer="0.3"/>
  <pageSetup scale="4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3"/>
  <sheetViews>
    <sheetView showGridLines="0" tabSelected="1" view="pageBreakPreview" topLeftCell="A22" zoomScale="60" zoomScaleNormal="100" workbookViewId="0">
      <selection activeCell="D40" sqref="D40:D51"/>
    </sheetView>
  </sheetViews>
  <sheetFormatPr defaultColWidth="9.109375" defaultRowHeight="14.4" x14ac:dyDescent="0.3"/>
  <cols>
    <col min="1" max="1" width="11.88671875" style="8" customWidth="1"/>
    <col min="2" max="2" width="26.88671875" style="8" customWidth="1"/>
    <col min="3" max="4" width="18.33203125" style="8" customWidth="1"/>
    <col min="5" max="5" width="1.88671875" style="8" customWidth="1"/>
    <col min="6" max="8" width="18.33203125" style="8" customWidth="1"/>
    <col min="9" max="16" width="9.109375" style="8"/>
    <col min="17" max="17" width="11.88671875" style="8" bestFit="1" customWidth="1"/>
    <col min="18" max="18" width="14.33203125" style="8" bestFit="1" customWidth="1"/>
    <col min="19" max="16384" width="9.109375" style="8"/>
  </cols>
  <sheetData>
    <row r="1" spans="1:71" ht="15" customHeight="1" x14ac:dyDescent="0.3">
      <c r="A1" s="69" t="s">
        <v>14</v>
      </c>
      <c r="B1" s="70"/>
      <c r="C1" s="70"/>
      <c r="D1" s="70"/>
      <c r="E1" s="70"/>
      <c r="F1" s="70"/>
      <c r="G1" s="70"/>
      <c r="H1" s="7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70"/>
      <c r="B2" s="70"/>
      <c r="C2" s="70"/>
      <c r="D2" s="70"/>
      <c r="E2" s="70"/>
      <c r="F2" s="70"/>
      <c r="G2" s="70"/>
      <c r="H2" s="7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70"/>
      <c r="B3" s="70"/>
      <c r="C3" s="70"/>
      <c r="D3" s="70"/>
      <c r="E3" s="70"/>
      <c r="F3" s="70"/>
      <c r="G3" s="70"/>
      <c r="H3" s="7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70"/>
      <c r="B4" s="70"/>
      <c r="C4" s="70"/>
      <c r="D4" s="70"/>
      <c r="E4" s="70"/>
      <c r="F4" s="70"/>
      <c r="G4" s="70"/>
      <c r="H4" s="7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74" t="str">
        <f>C8</f>
        <v>Woonsocket Water Division</v>
      </c>
      <c r="B5" s="74"/>
      <c r="C5" s="74"/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74"/>
      <c r="B6" s="74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ht="25.8" x14ac:dyDescent="0.5">
      <c r="A7" s="75" t="s">
        <v>42</v>
      </c>
      <c r="B7" s="75"/>
      <c r="C7" s="75"/>
      <c r="D7" s="75"/>
      <c r="E7" s="75"/>
      <c r="F7" s="75"/>
      <c r="G7" s="75"/>
      <c r="H7" s="75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12</v>
      </c>
      <c r="C8" s="72" t="s">
        <v>49</v>
      </c>
      <c r="D8" s="72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8</v>
      </c>
      <c r="C9" s="72" t="s">
        <v>37</v>
      </c>
      <c r="D9" s="72"/>
      <c r="E9" s="33"/>
      <c r="F9" s="33"/>
      <c r="G9" s="33"/>
      <c r="H9" s="33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40</v>
      </c>
      <c r="C10" s="72" t="s">
        <v>36</v>
      </c>
      <c r="D10" s="72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3">
      <c r="A12" s="35"/>
      <c r="B12" s="68"/>
      <c r="C12" s="68"/>
      <c r="D12" s="68"/>
      <c r="E12" s="68"/>
      <c r="F12" s="68"/>
      <c r="G12" s="68"/>
      <c r="H12" s="68"/>
      <c r="I12" s="29"/>
      <c r="J12" s="29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66" t="s">
        <v>9</v>
      </c>
      <c r="C15" s="66"/>
      <c r="D15" s="66"/>
      <c r="E15" s="66"/>
      <c r="F15" s="66"/>
      <c r="G15" s="66"/>
      <c r="H15" s="6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73" t="s">
        <v>11</v>
      </c>
      <c r="C16" s="73"/>
      <c r="D16" s="73"/>
      <c r="E16" s="35"/>
      <c r="F16" s="73" t="s">
        <v>10</v>
      </c>
      <c r="G16" s="73"/>
      <c r="H16" s="73"/>
      <c r="I16" s="29"/>
      <c r="J16" s="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9"/>
      <c r="J17" s="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52">
        <v>43862</v>
      </c>
      <c r="B18" s="21"/>
      <c r="C18" s="21"/>
      <c r="D18" s="21"/>
      <c r="E18" s="22"/>
      <c r="F18" s="21"/>
      <c r="G18" s="21"/>
      <c r="H18" s="21"/>
      <c r="I18" s="29"/>
      <c r="J18" s="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52">
        <v>43891</v>
      </c>
      <c r="B19" s="21"/>
      <c r="C19" s="21"/>
      <c r="D19" s="21"/>
      <c r="E19" s="22"/>
      <c r="F19" s="21"/>
      <c r="G19" s="21"/>
      <c r="H19" s="21"/>
      <c r="I19" s="29"/>
      <c r="J19" s="29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52">
        <v>43922</v>
      </c>
      <c r="B20" s="21"/>
      <c r="C20" s="21"/>
      <c r="D20" s="21"/>
      <c r="E20" s="22"/>
      <c r="F20" s="21"/>
      <c r="G20" s="21"/>
      <c r="H20" s="21"/>
      <c r="I20" s="29"/>
      <c r="J20" s="29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52">
        <v>43952</v>
      </c>
      <c r="B21" s="21"/>
      <c r="C21" s="21"/>
      <c r="D21" s="21"/>
      <c r="E21" s="22"/>
      <c r="F21" s="21"/>
      <c r="G21" s="21"/>
      <c r="H21" s="21"/>
      <c r="I21" s="29"/>
      <c r="J21" s="29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52">
        <v>43983</v>
      </c>
      <c r="B22" s="21"/>
      <c r="C22" s="21"/>
      <c r="D22" s="21"/>
      <c r="E22" s="22"/>
      <c r="F22" s="21"/>
      <c r="G22" s="21"/>
      <c r="H22" s="21"/>
      <c r="I22" s="29"/>
      <c r="J22" s="29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52">
        <v>44013</v>
      </c>
      <c r="B23" s="21"/>
      <c r="C23" s="21"/>
      <c r="D23" s="21"/>
      <c r="E23" s="22"/>
      <c r="F23" s="21"/>
      <c r="G23" s="21"/>
      <c r="H23" s="21"/>
      <c r="I23" s="29"/>
      <c r="J23" s="2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52">
        <v>44044</v>
      </c>
      <c r="B24" s="21"/>
      <c r="C24" s="21"/>
      <c r="D24" s="21"/>
      <c r="E24" s="22"/>
      <c r="F24" s="21"/>
      <c r="G24" s="21"/>
      <c r="H24" s="21"/>
      <c r="I24" s="29"/>
      <c r="J24" s="29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52">
        <v>44075</v>
      </c>
      <c r="B25" s="21"/>
      <c r="C25" s="21"/>
      <c r="D25" s="21"/>
      <c r="E25" s="22"/>
      <c r="F25" s="21"/>
      <c r="G25" s="21"/>
      <c r="H25" s="21"/>
      <c r="I25" s="29"/>
      <c r="J25" s="29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52">
        <v>44105</v>
      </c>
      <c r="B26" s="21"/>
      <c r="C26" s="21"/>
      <c r="D26" s="21"/>
      <c r="E26" s="22"/>
      <c r="F26" s="21"/>
      <c r="G26" s="21"/>
      <c r="H26" s="21"/>
      <c r="I26" s="29"/>
      <c r="J26" s="29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52">
        <v>44136</v>
      </c>
      <c r="B27" s="21"/>
      <c r="C27" s="21"/>
      <c r="D27" s="21"/>
      <c r="E27" s="22"/>
      <c r="F27" s="21"/>
      <c r="G27" s="21"/>
      <c r="H27" s="21"/>
      <c r="I27" s="29"/>
      <c r="J27" s="29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52">
        <v>44166</v>
      </c>
      <c r="B28" s="21"/>
      <c r="C28" s="21"/>
      <c r="D28" s="21"/>
      <c r="E28" s="22"/>
      <c r="F28" s="21"/>
      <c r="G28" s="21"/>
      <c r="H28" s="21"/>
      <c r="I28" s="29"/>
      <c r="J28" s="2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52">
        <v>44197</v>
      </c>
      <c r="B29" s="21"/>
      <c r="C29" s="21"/>
      <c r="D29" s="21"/>
      <c r="E29" s="22"/>
      <c r="F29" s="21"/>
      <c r="G29" s="21"/>
      <c r="H29" s="21"/>
      <c r="I29" s="29"/>
      <c r="J29" s="2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x14ac:dyDescent="0.3">
      <c r="A30" s="52">
        <v>44228</v>
      </c>
      <c r="B30" s="21"/>
      <c r="C30" s="21"/>
      <c r="D30" s="21"/>
      <c r="E30" s="22"/>
      <c r="F30" s="21"/>
      <c r="G30" s="21"/>
      <c r="H30" s="21"/>
      <c r="I30" s="29"/>
      <c r="J30" s="29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x14ac:dyDescent="0.3">
      <c r="A31" s="52">
        <v>44256</v>
      </c>
      <c r="B31" s="21"/>
      <c r="C31" s="21"/>
      <c r="D31" s="21"/>
      <c r="E31" s="22"/>
      <c r="F31" s="21"/>
      <c r="G31" s="21"/>
      <c r="H31" s="21"/>
      <c r="I31" s="29"/>
      <c r="J31" s="29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x14ac:dyDescent="0.3">
      <c r="A32" s="52">
        <v>44287</v>
      </c>
      <c r="B32" s="21"/>
      <c r="C32" s="21"/>
      <c r="D32" s="21"/>
      <c r="E32" s="22"/>
      <c r="F32" s="21"/>
      <c r="G32" s="21"/>
      <c r="H32" s="21"/>
      <c r="I32" s="29"/>
      <c r="J32" s="2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6.75" customHeight="1" x14ac:dyDescent="0.3">
      <c r="A33" s="33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2.25" customHeight="1" x14ac:dyDescent="0.3">
      <c r="A34" s="35"/>
      <c r="B34" s="67"/>
      <c r="C34" s="67"/>
      <c r="D34" s="67"/>
      <c r="E34" s="67"/>
      <c r="F34" s="67"/>
      <c r="G34" s="67"/>
      <c r="H34" s="67"/>
      <c r="I34" s="29"/>
      <c r="J34" s="29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6.75" customHeight="1" x14ac:dyDescent="0.3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23.4" x14ac:dyDescent="0.45">
      <c r="A36" s="36"/>
      <c r="B36" s="71" t="str">
        <f>"Input Water Produced ("&amp;C10&amp;")"</f>
        <v>Input Water Produced (MG)</v>
      </c>
      <c r="C36" s="71"/>
      <c r="D36" s="71"/>
      <c r="E36" s="71"/>
      <c r="F36" s="71"/>
      <c r="G36" s="71"/>
      <c r="H36" s="71"/>
      <c r="I36" s="31"/>
      <c r="J36" s="31"/>
      <c r="K36" s="31"/>
      <c r="L36" s="31"/>
      <c r="M36" s="31"/>
      <c r="N36" s="31"/>
      <c r="O36" s="31"/>
      <c r="P36" s="31"/>
      <c r="Q36" s="50">
        <v>208717800</v>
      </c>
      <c r="R36" s="50">
        <v>233341224.62799072</v>
      </c>
      <c r="S36" s="5">
        <v>0.11797472294165003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66" t="s">
        <v>13</v>
      </c>
      <c r="C37" s="66"/>
      <c r="D37" s="66"/>
      <c r="E37" s="66"/>
      <c r="F37" s="66"/>
      <c r="G37" s="66"/>
      <c r="H37" s="6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ht="23.4" x14ac:dyDescent="0.45">
      <c r="A38" s="36"/>
      <c r="B38" s="33"/>
      <c r="C38" s="37" t="s">
        <v>2</v>
      </c>
      <c r="D38" s="38" t="s">
        <v>11</v>
      </c>
      <c r="E38" s="39"/>
      <c r="F38" s="38" t="s">
        <v>10</v>
      </c>
      <c r="G38" s="40"/>
      <c r="H38" s="33"/>
      <c r="I38" s="29"/>
      <c r="J38" s="29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52">
        <v>43862</v>
      </c>
      <c r="D39" s="47"/>
      <c r="E39" s="48"/>
      <c r="F39" s="47"/>
      <c r="G39" s="42"/>
      <c r="H39" s="31"/>
      <c r="I39" s="29"/>
      <c r="J39" s="2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52">
        <v>43891</v>
      </c>
      <c r="D40" s="47">
        <v>113.435</v>
      </c>
      <c r="E40" s="48"/>
      <c r="F40" s="47">
        <v>103.589</v>
      </c>
      <c r="G40" s="42"/>
      <c r="H40" s="31"/>
      <c r="I40" s="29"/>
      <c r="J40" s="29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52">
        <v>43922</v>
      </c>
      <c r="D41" s="47">
        <v>110.378</v>
      </c>
      <c r="E41" s="48"/>
      <c r="F41" s="47">
        <v>102.23399999999999</v>
      </c>
      <c r="G41" s="42"/>
      <c r="H41" s="31"/>
      <c r="I41" s="29"/>
      <c r="J41" s="29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52">
        <v>43952</v>
      </c>
      <c r="D42" s="47">
        <v>118.45</v>
      </c>
      <c r="E42" s="48"/>
      <c r="F42" s="47">
        <v>112.97</v>
      </c>
      <c r="G42" s="42"/>
      <c r="H42" s="31"/>
      <c r="I42" s="29"/>
      <c r="J42" s="29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52">
        <v>43983</v>
      </c>
      <c r="D43" s="20">
        <v>129.16560000000001</v>
      </c>
      <c r="E43" s="41"/>
      <c r="F43" s="20">
        <v>135.77420000000001</v>
      </c>
      <c r="G43" s="42"/>
      <c r="H43" s="31"/>
      <c r="I43" s="29"/>
      <c r="J43" s="29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52">
        <v>44013</v>
      </c>
      <c r="D44" s="20">
        <v>144.40600000000001</v>
      </c>
      <c r="E44" s="41"/>
      <c r="F44" s="20">
        <v>142.69</v>
      </c>
      <c r="G44" s="42"/>
      <c r="H44" s="31"/>
      <c r="I44" s="29"/>
      <c r="J44" s="29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52">
        <v>44044</v>
      </c>
      <c r="D45" s="47">
        <v>136.15799999999999</v>
      </c>
      <c r="E45" s="48"/>
      <c r="F45" s="47">
        <v>141.83500000000001</v>
      </c>
      <c r="G45" s="42"/>
      <c r="H45" s="31"/>
      <c r="I45" s="29"/>
      <c r="J45" s="2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52">
        <v>44075</v>
      </c>
      <c r="D46" s="47">
        <v>125.367</v>
      </c>
      <c r="E46" s="48"/>
      <c r="F46" s="47">
        <v>126.166</v>
      </c>
      <c r="G46" s="42"/>
      <c r="H46" s="31"/>
      <c r="I46" s="29"/>
      <c r="J46" s="29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52">
        <v>44105</v>
      </c>
      <c r="D47" s="47">
        <v>125.83</v>
      </c>
      <c r="E47" s="48"/>
      <c r="F47" s="47">
        <v>123.18</v>
      </c>
      <c r="G47" s="42"/>
      <c r="H47" s="31"/>
      <c r="I47" s="29"/>
      <c r="J47" s="29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6"/>
      <c r="B48" s="33"/>
      <c r="C48" s="52">
        <v>44136</v>
      </c>
      <c r="D48" s="47">
        <v>103.57</v>
      </c>
      <c r="E48" s="48"/>
      <c r="F48" s="47">
        <v>104.24</v>
      </c>
      <c r="G48" s="42"/>
      <c r="H48" s="31"/>
      <c r="I48" s="29"/>
      <c r="J48" s="2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6"/>
      <c r="B49" s="33"/>
      <c r="C49" s="52">
        <v>44166</v>
      </c>
      <c r="D49" s="47">
        <v>113.6</v>
      </c>
      <c r="E49" s="48"/>
      <c r="F49" s="47">
        <v>111.67</v>
      </c>
      <c r="G49" s="42"/>
      <c r="H49" s="31"/>
      <c r="I49" s="29"/>
      <c r="J49" s="2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6"/>
      <c r="B50" s="33"/>
      <c r="C50" s="52">
        <v>44197</v>
      </c>
      <c r="D50" s="47">
        <v>105.752</v>
      </c>
      <c r="E50" s="48"/>
      <c r="F50" s="47">
        <v>103.01</v>
      </c>
      <c r="G50" s="42"/>
      <c r="H50" s="31"/>
      <c r="I50" s="29"/>
      <c r="J50" s="2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6"/>
      <c r="B51" s="33"/>
      <c r="C51" s="52">
        <v>44228</v>
      </c>
      <c r="D51" s="47">
        <v>96.138000000000005</v>
      </c>
      <c r="E51" s="48"/>
      <c r="F51" s="47">
        <v>107.22</v>
      </c>
      <c r="G51" s="42"/>
      <c r="H51" s="31"/>
      <c r="I51" s="29"/>
      <c r="J51" s="29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6"/>
      <c r="B52" s="33"/>
      <c r="C52" s="52">
        <v>44256</v>
      </c>
      <c r="D52" s="47"/>
      <c r="E52" s="48"/>
      <c r="F52" s="47"/>
      <c r="G52" s="42"/>
      <c r="H52" s="31"/>
      <c r="I52" s="29"/>
      <c r="J52" s="2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6"/>
      <c r="B53" s="33"/>
      <c r="C53" s="52">
        <v>44287</v>
      </c>
      <c r="D53" s="20"/>
      <c r="E53" s="41"/>
      <c r="F53" s="20"/>
      <c r="G53" s="42"/>
      <c r="H53" s="31"/>
      <c r="I53" s="29"/>
      <c r="J53" s="29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6"/>
      <c r="B54" s="33"/>
      <c r="C54" s="33"/>
      <c r="D54" s="29"/>
      <c r="E54" s="29"/>
      <c r="F54" s="29"/>
      <c r="G54" s="29"/>
      <c r="H54" s="29"/>
      <c r="I54" s="29"/>
      <c r="J54" s="2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6"/>
      <c r="B55" s="33"/>
      <c r="C55" s="33"/>
      <c r="D55" s="29" t="s">
        <v>43</v>
      </c>
      <c r="E55" s="29"/>
      <c r="F55" s="29"/>
      <c r="G55" s="29"/>
      <c r="H55" s="29"/>
      <c r="I55" s="29"/>
      <c r="J55" s="29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29"/>
      <c r="E56" s="29"/>
      <c r="F56" s="29"/>
      <c r="G56" s="29"/>
      <c r="H56" s="29"/>
      <c r="I56" s="29"/>
      <c r="J56" s="2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A74" s="33"/>
      <c r="B74" s="33"/>
      <c r="C74" s="33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A75" s="33"/>
      <c r="B75" s="33"/>
      <c r="C75" s="33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A76" s="33"/>
      <c r="B76" s="33"/>
      <c r="C76" s="33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A77" s="33"/>
      <c r="B77" s="33"/>
      <c r="C77" s="33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A78" s="33"/>
      <c r="B78" s="33"/>
      <c r="C78" s="33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A79" s="33"/>
      <c r="B79" s="33"/>
      <c r="C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A80" s="33"/>
      <c r="B80" s="33"/>
      <c r="C80" s="33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4:71" x14ac:dyDescent="0.3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4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4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4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4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4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4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4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4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4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4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4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4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4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4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4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  <row r="297" spans="9:71" x14ac:dyDescent="0.3"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</row>
    <row r="298" spans="9:71" x14ac:dyDescent="0.3"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</row>
    <row r="299" spans="9:71" x14ac:dyDescent="0.3"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</row>
    <row r="300" spans="9:71" x14ac:dyDescent="0.3"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</row>
    <row r="301" spans="9:71" x14ac:dyDescent="0.3"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</row>
    <row r="302" spans="9:71" x14ac:dyDescent="0.3"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</row>
    <row r="303" spans="9:71" x14ac:dyDescent="0.3"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topLeftCell="A43" zoomScaleNormal="100" zoomScaleSheetLayoutView="100" workbookViewId="0">
      <selection activeCell="E59" sqref="E59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9" width="9.109375" style="31"/>
    <col min="20" max="16384" width="9.109375" style="8"/>
  </cols>
  <sheetData>
    <row r="1" spans="1:24" ht="24" customHeight="1" x14ac:dyDescent="0.5">
      <c r="A1" s="75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4" ht="28.5" customHeight="1" x14ac:dyDescent="0.5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4" ht="26.25" customHeight="1" x14ac:dyDescent="0.5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24" ht="24.75" customHeight="1" x14ac:dyDescent="0.45">
      <c r="A4" s="44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1"/>
      <c r="U4" s="31"/>
      <c r="V4" s="31"/>
      <c r="W4" s="31"/>
      <c r="X4" s="31"/>
    </row>
    <row r="5" spans="1:24" ht="1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1"/>
      <c r="U5" s="31"/>
      <c r="V5" s="31"/>
      <c r="W5" s="31"/>
      <c r="X5" s="31"/>
    </row>
    <row r="6" spans="1:24" ht="15" customHeight="1" x14ac:dyDescent="0.35">
      <c r="A6" s="33"/>
      <c r="B6" s="45" t="s">
        <v>18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1"/>
      <c r="U6" s="31"/>
      <c r="V6" s="31"/>
      <c r="W6" s="31"/>
      <c r="X6" s="31"/>
    </row>
    <row r="7" spans="1:24" ht="15" customHeigh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1"/>
      <c r="U7" s="31"/>
      <c r="V7" s="31"/>
      <c r="W7" s="31"/>
      <c r="X7" s="31"/>
    </row>
    <row r="8" spans="1:24" ht="15" customHeight="1" x14ac:dyDescent="0.3">
      <c r="A8" s="33"/>
      <c r="B8" s="33"/>
      <c r="C8" s="33" t="s">
        <v>19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1"/>
      <c r="U8" s="31"/>
      <c r="V8" s="31"/>
      <c r="W8" s="31"/>
      <c r="X8" s="31"/>
    </row>
    <row r="9" spans="1:24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1"/>
      <c r="U9" s="31"/>
      <c r="V9" s="31"/>
      <c r="W9" s="31"/>
      <c r="X9" s="31"/>
    </row>
    <row r="10" spans="1:24" x14ac:dyDescent="0.3">
      <c r="N10" s="8"/>
      <c r="T10" s="31"/>
      <c r="U10" s="31"/>
      <c r="V10" s="31"/>
      <c r="W10" s="31"/>
      <c r="X10" s="31"/>
    </row>
    <row r="11" spans="1:24" x14ac:dyDescent="0.3">
      <c r="C11" s="53">
        <v>44228</v>
      </c>
      <c r="E11" s="27">
        <v>1321699.5</v>
      </c>
      <c r="G11" s="27">
        <v>0</v>
      </c>
      <c r="I11" s="27">
        <v>357529.12</v>
      </c>
      <c r="K11" s="27">
        <v>614031.64</v>
      </c>
      <c r="M11" s="27">
        <f>SUM(E11:K11)</f>
        <v>2293260.2600000002</v>
      </c>
      <c r="N11" s="8"/>
      <c r="T11" s="31"/>
      <c r="U11" s="31"/>
      <c r="V11" s="31"/>
      <c r="W11" s="31"/>
      <c r="X11" s="31"/>
    </row>
    <row r="12" spans="1:24" x14ac:dyDescent="0.3">
      <c r="C12" s="26" t="s">
        <v>20</v>
      </c>
      <c r="D12" s="26"/>
      <c r="E12" s="26" t="s">
        <v>21</v>
      </c>
      <c r="F12" s="26"/>
      <c r="G12" s="26" t="s">
        <v>22</v>
      </c>
      <c r="H12" s="26"/>
      <c r="I12" s="26" t="s">
        <v>38</v>
      </c>
      <c r="J12" s="26"/>
      <c r="K12" s="26" t="s">
        <v>39</v>
      </c>
      <c r="L12" s="26"/>
      <c r="M12" s="26" t="s">
        <v>23</v>
      </c>
      <c r="N12" s="8"/>
      <c r="T12" s="31"/>
      <c r="U12" s="31"/>
      <c r="V12" s="31"/>
      <c r="W12" s="31"/>
      <c r="X12" s="31"/>
    </row>
    <row r="13" spans="1:24" x14ac:dyDescent="0.3">
      <c r="N13" s="8"/>
      <c r="T13" s="31"/>
      <c r="U13" s="31"/>
      <c r="V13" s="31"/>
      <c r="W13" s="31"/>
      <c r="X13" s="31"/>
    </row>
    <row r="14" spans="1:24" x14ac:dyDescent="0.3">
      <c r="N14" s="8"/>
      <c r="T14" s="31"/>
      <c r="U14" s="31"/>
      <c r="V14" s="31"/>
      <c r="W14" s="31"/>
      <c r="X14" s="31"/>
    </row>
    <row r="15" spans="1:24" x14ac:dyDescent="0.3">
      <c r="C15" s="53">
        <v>44197</v>
      </c>
      <c r="E15" s="27">
        <v>2025494.97</v>
      </c>
      <c r="G15" s="27">
        <v>441325.63</v>
      </c>
      <c r="I15" s="27">
        <v>0</v>
      </c>
      <c r="K15" s="27">
        <v>619179.17000000004</v>
      </c>
      <c r="M15" s="27">
        <f>SUM(E15,G15,I15,K15)</f>
        <v>3085999.77</v>
      </c>
      <c r="N15" s="8"/>
      <c r="T15" s="31"/>
      <c r="U15" s="31"/>
      <c r="V15" s="31"/>
      <c r="W15" s="31"/>
      <c r="X15" s="31"/>
    </row>
    <row r="16" spans="1:24" x14ac:dyDescent="0.3">
      <c r="C16" s="26" t="s">
        <v>24</v>
      </c>
      <c r="D16" s="26"/>
      <c r="E16" s="26" t="s">
        <v>21</v>
      </c>
      <c r="F16" s="26"/>
      <c r="G16" s="26" t="s">
        <v>22</v>
      </c>
      <c r="H16" s="26"/>
      <c r="I16" s="26" t="s">
        <v>38</v>
      </c>
      <c r="J16" s="26"/>
      <c r="K16" s="26" t="s">
        <v>39</v>
      </c>
      <c r="L16" s="26"/>
      <c r="M16" s="26" t="s">
        <v>23</v>
      </c>
      <c r="N16" s="8"/>
      <c r="T16" s="31"/>
      <c r="U16" s="31"/>
      <c r="V16" s="31"/>
      <c r="W16" s="31"/>
      <c r="X16" s="31"/>
    </row>
    <row r="17" spans="1:24" x14ac:dyDescent="0.3">
      <c r="N17" s="8"/>
      <c r="T17" s="31"/>
      <c r="U17" s="31"/>
      <c r="V17" s="31"/>
      <c r="W17" s="31"/>
      <c r="X17" s="31"/>
    </row>
    <row r="18" spans="1:24" x14ac:dyDescent="0.3">
      <c r="N18" s="8"/>
      <c r="T18" s="31"/>
      <c r="U18" s="31"/>
      <c r="V18" s="31"/>
      <c r="W18" s="31"/>
      <c r="X18" s="31"/>
    </row>
    <row r="19" spans="1:24" x14ac:dyDescent="0.3">
      <c r="C19" s="53">
        <v>43862</v>
      </c>
      <c r="E19" s="27">
        <v>0</v>
      </c>
      <c r="G19" s="27">
        <v>406253.72</v>
      </c>
      <c r="I19" s="27">
        <v>0</v>
      </c>
      <c r="K19" s="27">
        <v>541862.46</v>
      </c>
      <c r="M19" s="27">
        <f>SUM(E19:K19)</f>
        <v>948116.17999999993</v>
      </c>
      <c r="N19" s="8"/>
      <c r="T19" s="31"/>
      <c r="U19" s="31"/>
      <c r="V19" s="31"/>
      <c r="W19" s="31"/>
      <c r="X19" s="31"/>
    </row>
    <row r="20" spans="1:24" x14ac:dyDescent="0.3">
      <c r="C20" s="26" t="s">
        <v>25</v>
      </c>
      <c r="D20" s="26"/>
      <c r="E20" s="26" t="s">
        <v>21</v>
      </c>
      <c r="F20" s="26"/>
      <c r="G20" s="26" t="s">
        <v>22</v>
      </c>
      <c r="H20" s="26"/>
      <c r="I20" s="26" t="s">
        <v>38</v>
      </c>
      <c r="J20" s="26"/>
      <c r="K20" s="26" t="s">
        <v>39</v>
      </c>
      <c r="L20" s="26"/>
      <c r="M20" s="26" t="s">
        <v>23</v>
      </c>
      <c r="N20" s="8"/>
      <c r="T20" s="31"/>
      <c r="U20" s="31"/>
      <c r="V20" s="31"/>
      <c r="W20" s="31"/>
      <c r="X20" s="31"/>
    </row>
    <row r="21" spans="1:24" x14ac:dyDescent="0.3">
      <c r="N21" s="8"/>
      <c r="T21" s="31"/>
      <c r="U21" s="31"/>
      <c r="V21" s="31"/>
      <c r="W21" s="31"/>
      <c r="X21" s="31"/>
    </row>
    <row r="22" spans="1:24" x14ac:dyDescent="0.3">
      <c r="N22" s="8"/>
      <c r="T22" s="31"/>
      <c r="U22" s="31"/>
      <c r="V22" s="31"/>
      <c r="W22" s="31"/>
      <c r="X22" s="31"/>
    </row>
    <row r="23" spans="1:24" x14ac:dyDescent="0.3">
      <c r="C23" s="53">
        <v>43831</v>
      </c>
      <c r="E23" s="27">
        <v>1189461.6000000001</v>
      </c>
      <c r="G23" s="27">
        <v>410.09</v>
      </c>
      <c r="I23" s="27">
        <v>211720.38</v>
      </c>
      <c r="K23" s="27">
        <v>430170.88</v>
      </c>
      <c r="M23" s="27">
        <f>SUM(E23,G23,I23,K23)</f>
        <v>1831762.9500000002</v>
      </c>
      <c r="N23" s="8"/>
      <c r="T23" s="31"/>
      <c r="U23" s="31"/>
      <c r="V23" s="31"/>
      <c r="W23" s="31"/>
      <c r="X23" s="31"/>
    </row>
    <row r="24" spans="1:24" x14ac:dyDescent="0.3">
      <c r="C24" s="26" t="s">
        <v>26</v>
      </c>
      <c r="D24" s="26"/>
      <c r="E24" s="26" t="s">
        <v>21</v>
      </c>
      <c r="F24" s="26"/>
      <c r="G24" s="26" t="s">
        <v>22</v>
      </c>
      <c r="H24" s="26"/>
      <c r="I24" s="26" t="s">
        <v>38</v>
      </c>
      <c r="J24" s="26"/>
      <c r="K24" s="26" t="s">
        <v>39</v>
      </c>
      <c r="L24" s="26"/>
      <c r="M24" s="26" t="s">
        <v>23</v>
      </c>
      <c r="N24" s="26"/>
      <c r="T24" s="31"/>
      <c r="U24" s="31"/>
      <c r="V24" s="31"/>
      <c r="W24" s="31"/>
      <c r="X24" s="31"/>
    </row>
    <row r="25" spans="1:24" x14ac:dyDescent="0.3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T25" s="31"/>
      <c r="U25" s="31"/>
      <c r="V25" s="31"/>
      <c r="W25" s="31"/>
      <c r="X25" s="31"/>
    </row>
    <row r="26" spans="1:24" x14ac:dyDescent="0.3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T26" s="31"/>
      <c r="U26" s="31"/>
      <c r="V26" s="31"/>
      <c r="W26" s="31"/>
      <c r="X26" s="31"/>
    </row>
    <row r="27" spans="1:24" ht="18" x14ac:dyDescent="0.35">
      <c r="A27" s="33"/>
      <c r="B27" s="45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1"/>
      <c r="U27" s="31"/>
      <c r="V27" s="31"/>
      <c r="W27" s="31"/>
      <c r="X27" s="31"/>
    </row>
    <row r="28" spans="1:24" x14ac:dyDescent="0.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1"/>
      <c r="U28" s="31"/>
      <c r="V28" s="31"/>
      <c r="W28" s="31"/>
      <c r="X28" s="31"/>
    </row>
    <row r="29" spans="1:24" x14ac:dyDescent="0.3">
      <c r="A29" s="33"/>
      <c r="B29" s="33"/>
      <c r="C29" s="33" t="s">
        <v>28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1"/>
      <c r="U29" s="31"/>
      <c r="V29" s="31"/>
      <c r="W29" s="31"/>
      <c r="X29" s="31"/>
    </row>
    <row r="30" spans="1:24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1"/>
      <c r="U30" s="31"/>
      <c r="V30" s="31"/>
      <c r="W30" s="31"/>
      <c r="X30" s="31"/>
    </row>
    <row r="31" spans="1:24" x14ac:dyDescent="0.3">
      <c r="A31" s="46"/>
      <c r="B31" s="46"/>
      <c r="C31" s="46"/>
      <c r="D31" s="46"/>
      <c r="E31" s="46"/>
      <c r="F31" s="46"/>
      <c r="G31" s="46"/>
      <c r="H31" s="46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1"/>
      <c r="U31" s="31"/>
      <c r="V31" s="31"/>
      <c r="W31" s="31"/>
      <c r="X31" s="31"/>
    </row>
    <row r="32" spans="1:24" x14ac:dyDescent="0.3">
      <c r="A32" s="46"/>
      <c r="B32" s="46"/>
      <c r="C32" s="53"/>
      <c r="D32" s="46"/>
      <c r="E32" s="21"/>
      <c r="F32" s="46"/>
      <c r="G32" s="27"/>
      <c r="H32" s="46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1"/>
      <c r="U32" s="31"/>
      <c r="V32" s="31"/>
      <c r="W32" s="31"/>
      <c r="X32" s="31"/>
    </row>
    <row r="33" spans="1:36" ht="28.8" x14ac:dyDescent="0.3">
      <c r="C33" s="26" t="s">
        <v>20</v>
      </c>
      <c r="D33" s="26"/>
      <c r="E33" s="28" t="s">
        <v>29</v>
      </c>
      <c r="F33" s="26"/>
      <c r="G33" s="28" t="s">
        <v>30</v>
      </c>
      <c r="H33" s="26"/>
      <c r="I33" s="43"/>
      <c r="J33" s="43"/>
      <c r="K33" s="43"/>
      <c r="L33" s="43"/>
      <c r="M33" s="43"/>
      <c r="N33" s="43"/>
      <c r="T33" s="31"/>
      <c r="U33" s="31"/>
      <c r="V33" s="31"/>
      <c r="AC33" s="69"/>
      <c r="AD33" s="70"/>
      <c r="AE33" s="70"/>
      <c r="AF33" s="70"/>
      <c r="AG33" s="70"/>
      <c r="AH33" s="70"/>
      <c r="AI33" s="70"/>
      <c r="AJ33" s="70"/>
    </row>
    <row r="34" spans="1:36" x14ac:dyDescent="0.3">
      <c r="I34" s="31"/>
      <c r="J34" s="31"/>
      <c r="K34" s="31"/>
      <c r="L34" s="31"/>
      <c r="M34" s="31"/>
      <c r="T34" s="31"/>
      <c r="U34" s="31"/>
      <c r="V34" s="31"/>
      <c r="AC34" s="70"/>
      <c r="AD34" s="70"/>
      <c r="AE34" s="70"/>
      <c r="AF34" s="70"/>
      <c r="AG34" s="70"/>
      <c r="AH34" s="70"/>
      <c r="AI34" s="70"/>
      <c r="AJ34" s="70"/>
    </row>
    <row r="35" spans="1:36" x14ac:dyDescent="0.3">
      <c r="D35" s="26"/>
      <c r="E35" s="26"/>
      <c r="F35" s="26"/>
      <c r="G35" s="26"/>
      <c r="H35" s="26"/>
      <c r="I35" s="43"/>
      <c r="J35" s="31"/>
      <c r="K35" s="31"/>
      <c r="L35" s="31"/>
      <c r="M35" s="31"/>
      <c r="T35" s="31"/>
      <c r="U35" s="31"/>
      <c r="V35" s="31"/>
      <c r="AC35" s="70"/>
      <c r="AD35" s="70"/>
      <c r="AE35" s="70"/>
      <c r="AF35" s="70"/>
      <c r="AG35" s="70"/>
      <c r="AH35" s="70"/>
      <c r="AI35" s="70"/>
      <c r="AJ35" s="70"/>
    </row>
    <row r="36" spans="1:36" x14ac:dyDescent="0.3">
      <c r="C36" s="53"/>
      <c r="D36" s="46"/>
      <c r="E36" s="21"/>
      <c r="F36" s="46"/>
      <c r="G36" s="27"/>
      <c r="H36" s="26"/>
      <c r="I36" s="43"/>
      <c r="J36" s="31"/>
      <c r="K36" s="31"/>
      <c r="L36" s="31"/>
      <c r="M36" s="31"/>
      <c r="T36" s="31"/>
      <c r="U36" s="31"/>
      <c r="V36" s="31"/>
      <c r="AC36" s="70"/>
      <c r="AD36" s="70"/>
      <c r="AE36" s="70"/>
      <c r="AF36" s="70"/>
      <c r="AG36" s="70"/>
      <c r="AH36" s="70"/>
      <c r="AI36" s="70"/>
      <c r="AJ36" s="70"/>
    </row>
    <row r="37" spans="1:36" ht="28.8" x14ac:dyDescent="0.3">
      <c r="C37" s="26" t="s">
        <v>24</v>
      </c>
      <c r="D37" s="26"/>
      <c r="E37" s="28" t="s">
        <v>29</v>
      </c>
      <c r="F37" s="26"/>
      <c r="G37" s="28" t="s">
        <v>30</v>
      </c>
      <c r="H37" s="26"/>
      <c r="I37" s="43"/>
      <c r="J37" s="31"/>
      <c r="K37" s="31"/>
      <c r="L37" s="31"/>
      <c r="M37" s="31"/>
      <c r="T37" s="31"/>
      <c r="U37" s="31"/>
      <c r="V37" s="31"/>
      <c r="AC37" s="74"/>
      <c r="AD37" s="74"/>
      <c r="AE37" s="74"/>
      <c r="AF37" s="74"/>
      <c r="AG37" s="74"/>
      <c r="AH37" s="74"/>
      <c r="AI37" s="74"/>
      <c r="AJ37" s="74"/>
    </row>
    <row r="38" spans="1:36" x14ac:dyDescent="0.3">
      <c r="D38" s="26"/>
      <c r="E38" s="26"/>
      <c r="F38" s="26"/>
      <c r="G38" s="26"/>
      <c r="H38" s="26"/>
      <c r="I38" s="43"/>
      <c r="J38" s="31"/>
      <c r="K38" s="31"/>
      <c r="L38" s="31"/>
      <c r="M38" s="31"/>
      <c r="T38" s="31"/>
      <c r="U38" s="31"/>
      <c r="V38" s="31"/>
      <c r="AC38" s="74"/>
      <c r="AD38" s="74"/>
      <c r="AE38" s="74"/>
      <c r="AF38" s="74"/>
      <c r="AG38" s="74"/>
      <c r="AH38" s="74"/>
      <c r="AI38" s="74"/>
      <c r="AJ38" s="74"/>
    </row>
    <row r="39" spans="1:36" x14ac:dyDescent="0.3">
      <c r="D39" s="26"/>
      <c r="E39" s="26"/>
      <c r="F39" s="26"/>
      <c r="G39" s="26"/>
      <c r="H39" s="26"/>
      <c r="I39" s="43"/>
      <c r="J39" s="31"/>
      <c r="K39" s="31"/>
      <c r="L39" s="31"/>
      <c r="M39" s="31"/>
      <c r="T39" s="31"/>
      <c r="U39" s="31"/>
      <c r="V39" s="31"/>
    </row>
    <row r="40" spans="1:36" x14ac:dyDescent="0.3">
      <c r="C40" s="53"/>
      <c r="D40" s="26"/>
      <c r="E40" s="21"/>
      <c r="F40" s="26"/>
      <c r="G40" s="27"/>
      <c r="H40" s="26"/>
      <c r="I40" s="43"/>
      <c r="J40" s="31"/>
      <c r="K40" s="31"/>
      <c r="L40" s="31"/>
      <c r="M40" s="31"/>
      <c r="T40" s="31"/>
      <c r="U40" s="31"/>
      <c r="V40" s="31"/>
    </row>
    <row r="41" spans="1:36" ht="28.8" x14ac:dyDescent="0.3">
      <c r="C41" s="26" t="s">
        <v>25</v>
      </c>
      <c r="D41" s="26"/>
      <c r="E41" s="28" t="s">
        <v>29</v>
      </c>
      <c r="F41" s="26"/>
      <c r="G41" s="28" t="s">
        <v>30</v>
      </c>
      <c r="H41" s="26"/>
      <c r="I41" s="43"/>
      <c r="J41" s="31"/>
      <c r="K41" s="31"/>
      <c r="L41" s="31"/>
      <c r="M41" s="31"/>
      <c r="T41" s="31"/>
      <c r="U41" s="31"/>
      <c r="V41" s="31"/>
    </row>
    <row r="42" spans="1:36" x14ac:dyDescent="0.3">
      <c r="D42" s="26"/>
      <c r="E42" s="26"/>
      <c r="F42" s="26"/>
      <c r="G42" s="26"/>
      <c r="H42" s="26"/>
      <c r="I42" s="43"/>
      <c r="J42" s="31"/>
      <c r="K42" s="31"/>
      <c r="L42" s="31"/>
      <c r="M42" s="31"/>
      <c r="T42" s="31"/>
      <c r="U42" s="31"/>
      <c r="V42" s="31"/>
    </row>
    <row r="43" spans="1:36" x14ac:dyDescent="0.3">
      <c r="D43" s="26"/>
      <c r="E43" s="26"/>
      <c r="F43" s="26"/>
      <c r="G43" s="26"/>
      <c r="H43" s="26"/>
      <c r="I43" s="43"/>
      <c r="J43" s="31"/>
      <c r="K43" s="31"/>
      <c r="L43" s="31"/>
      <c r="M43" s="31"/>
      <c r="T43" s="31"/>
      <c r="U43" s="31"/>
      <c r="V43" s="31"/>
    </row>
    <row r="44" spans="1:36" x14ac:dyDescent="0.3">
      <c r="C44" s="53"/>
      <c r="D44" s="26"/>
      <c r="E44" s="21"/>
      <c r="F44" s="26"/>
      <c r="G44" s="27"/>
      <c r="H44" s="26"/>
      <c r="I44" s="43"/>
      <c r="J44" s="31"/>
      <c r="K44" s="31"/>
      <c r="L44" s="31"/>
      <c r="M44" s="31"/>
      <c r="T44" s="31"/>
      <c r="U44" s="31"/>
      <c r="V44" s="31"/>
    </row>
    <row r="45" spans="1:36" ht="28.8" x14ac:dyDescent="0.3">
      <c r="C45" s="26" t="s">
        <v>26</v>
      </c>
      <c r="D45" s="26"/>
      <c r="E45" s="28" t="s">
        <v>29</v>
      </c>
      <c r="F45" s="26"/>
      <c r="G45" s="28" t="s">
        <v>30</v>
      </c>
      <c r="H45" s="26"/>
      <c r="I45" s="43"/>
      <c r="J45" s="31"/>
      <c r="K45" s="31"/>
      <c r="L45" s="31"/>
      <c r="M45" s="31"/>
      <c r="T45" s="31"/>
      <c r="U45" s="31"/>
      <c r="V45" s="31"/>
    </row>
    <row r="46" spans="1:36" x14ac:dyDescent="0.3">
      <c r="C46" s="26"/>
      <c r="D46" s="26"/>
      <c r="E46" s="26"/>
      <c r="F46" s="26"/>
      <c r="G46" s="26"/>
      <c r="H46" s="26"/>
      <c r="I46" s="43"/>
      <c r="J46" s="31"/>
      <c r="K46" s="31"/>
      <c r="L46" s="31"/>
      <c r="M46" s="31"/>
      <c r="T46" s="31"/>
      <c r="U46" s="31"/>
      <c r="V46" s="31"/>
    </row>
    <row r="47" spans="1:36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1"/>
      <c r="K47" s="31"/>
      <c r="L47" s="31"/>
      <c r="M47" s="31"/>
      <c r="T47" s="31"/>
      <c r="U47" s="31"/>
      <c r="V47" s="31"/>
    </row>
    <row r="48" spans="1:36" ht="18" x14ac:dyDescent="0.35">
      <c r="A48" s="33"/>
      <c r="B48" s="45" t="s">
        <v>31</v>
      </c>
      <c r="C48" s="33"/>
      <c r="D48" s="33"/>
      <c r="E48" s="33"/>
      <c r="F48" s="33"/>
      <c r="G48" s="33"/>
      <c r="H48" s="33"/>
      <c r="I48" s="33"/>
      <c r="J48" s="31"/>
      <c r="K48" s="31"/>
      <c r="L48" s="31"/>
      <c r="M48" s="31"/>
      <c r="T48" s="31"/>
      <c r="U48" s="31"/>
      <c r="V48" s="31"/>
    </row>
    <row r="49" spans="1:22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1"/>
      <c r="K49" s="31"/>
      <c r="L49" s="31"/>
      <c r="M49" s="31"/>
      <c r="T49" s="31"/>
      <c r="U49" s="31"/>
      <c r="V49" s="31"/>
    </row>
    <row r="50" spans="1:22" x14ac:dyDescent="0.3">
      <c r="A50" s="33"/>
      <c r="B50" s="33"/>
      <c r="C50" s="33" t="s">
        <v>32</v>
      </c>
      <c r="D50" s="33"/>
      <c r="E50" s="33"/>
      <c r="F50" s="33"/>
      <c r="G50" s="33"/>
      <c r="H50" s="33"/>
      <c r="I50" s="54" t="s">
        <v>50</v>
      </c>
      <c r="J50" s="55"/>
      <c r="K50" s="55"/>
      <c r="L50" s="55"/>
      <c r="M50" s="55"/>
      <c r="N50" s="55"/>
      <c r="T50" s="31"/>
      <c r="U50" s="31"/>
      <c r="V50" s="31"/>
    </row>
    <row r="51" spans="1:22" x14ac:dyDescent="0.3">
      <c r="A51" s="33"/>
      <c r="B51" s="33"/>
      <c r="C51" s="33"/>
      <c r="D51" s="33"/>
      <c r="E51" s="33"/>
      <c r="F51" s="33"/>
      <c r="G51" s="33"/>
      <c r="H51" s="33"/>
      <c r="I51" s="54" t="s">
        <v>51</v>
      </c>
      <c r="J51" s="55"/>
      <c r="K51" s="55"/>
      <c r="L51" s="55"/>
      <c r="M51" s="55"/>
      <c r="N51" s="55"/>
      <c r="T51" s="31"/>
      <c r="U51" s="31"/>
      <c r="V51" s="31"/>
    </row>
    <row r="52" spans="1:22" x14ac:dyDescent="0.3">
      <c r="C52" s="26"/>
      <c r="D52" s="26"/>
      <c r="E52" s="26"/>
      <c r="F52" s="26"/>
      <c r="G52" s="26"/>
      <c r="H52" s="26"/>
      <c r="I52" s="26"/>
      <c r="K52" s="31"/>
      <c r="L52" s="31"/>
      <c r="M52" s="31"/>
      <c r="T52" s="31"/>
      <c r="U52" s="31"/>
      <c r="V52" s="31"/>
    </row>
    <row r="53" spans="1:22" x14ac:dyDescent="0.3">
      <c r="C53" s="53">
        <v>44228</v>
      </c>
      <c r="D53" s="26"/>
      <c r="E53" s="27">
        <v>792739</v>
      </c>
      <c r="F53" s="26"/>
      <c r="G53" s="25" t="s">
        <v>55</v>
      </c>
      <c r="H53" s="26"/>
      <c r="I53" s="27">
        <v>1123030</v>
      </c>
      <c r="K53" s="56">
        <f>112382+1941767+1123030+69673</f>
        <v>3246852</v>
      </c>
      <c r="L53" s="57" t="s">
        <v>52</v>
      </c>
      <c r="M53" s="55"/>
      <c r="N53" s="55"/>
      <c r="T53" s="31"/>
      <c r="U53" s="31"/>
      <c r="V53" s="31"/>
    </row>
    <row r="54" spans="1:22" x14ac:dyDescent="0.3">
      <c r="C54" s="26" t="s">
        <v>20</v>
      </c>
      <c r="D54" s="26"/>
      <c r="E54" s="28" t="s">
        <v>33</v>
      </c>
      <c r="F54" s="26"/>
      <c r="G54" s="26" t="s">
        <v>47</v>
      </c>
      <c r="H54" s="26"/>
      <c r="I54" s="28" t="s">
        <v>33</v>
      </c>
      <c r="J54" s="26"/>
      <c r="K54" s="55"/>
      <c r="L54" s="57" t="s">
        <v>53</v>
      </c>
      <c r="M54" s="55"/>
      <c r="N54" s="55"/>
      <c r="T54" s="31"/>
      <c r="U54" s="31"/>
      <c r="V54" s="31"/>
    </row>
    <row r="55" spans="1:22" x14ac:dyDescent="0.3">
      <c r="C55" s="26"/>
      <c r="D55" s="26"/>
      <c r="E55" s="26"/>
      <c r="F55" s="26"/>
      <c r="G55" s="26"/>
      <c r="H55" s="26"/>
      <c r="I55" s="26"/>
      <c r="J55" s="26"/>
      <c r="K55" s="55"/>
      <c r="L55" s="55"/>
      <c r="M55" s="55"/>
      <c r="N55" s="55"/>
      <c r="T55" s="31"/>
      <c r="U55" s="31"/>
      <c r="V55" s="31"/>
    </row>
    <row r="56" spans="1:22" x14ac:dyDescent="0.3">
      <c r="C56" s="26"/>
      <c r="D56" s="26"/>
      <c r="E56" s="26"/>
      <c r="F56" s="26"/>
      <c r="G56" s="26"/>
      <c r="H56" s="26"/>
      <c r="I56" s="26"/>
      <c r="J56" s="26"/>
      <c r="K56" s="55"/>
      <c r="L56" s="55"/>
      <c r="M56" s="55"/>
      <c r="N56" s="55"/>
      <c r="T56" s="31"/>
      <c r="U56" s="31"/>
      <c r="V56" s="31"/>
    </row>
    <row r="57" spans="1:22" x14ac:dyDescent="0.3">
      <c r="C57" s="26"/>
      <c r="D57" s="26"/>
      <c r="E57" s="26"/>
      <c r="F57" s="26"/>
      <c r="G57" s="26"/>
      <c r="H57" s="26"/>
      <c r="I57" s="26"/>
      <c r="J57" s="26"/>
      <c r="K57" s="55"/>
      <c r="L57" s="55"/>
      <c r="M57" s="55"/>
      <c r="N57" s="55"/>
      <c r="T57" s="31"/>
      <c r="U57" s="31"/>
      <c r="V57" s="31"/>
    </row>
    <row r="58" spans="1:22" x14ac:dyDescent="0.3">
      <c r="C58" s="53">
        <v>43862</v>
      </c>
      <c r="D58" s="26"/>
      <c r="E58" s="27">
        <v>883646</v>
      </c>
      <c r="F58" s="26"/>
      <c r="G58" s="25" t="str">
        <f>G53</f>
        <v>January</v>
      </c>
      <c r="H58" s="26"/>
      <c r="I58" s="27">
        <v>925269</v>
      </c>
      <c r="J58" s="26"/>
      <c r="K58" s="56">
        <f>1028181+187225+925269+1137797</f>
        <v>3278472</v>
      </c>
      <c r="L58" s="57" t="s">
        <v>52</v>
      </c>
      <c r="M58" s="55"/>
      <c r="N58" s="55"/>
      <c r="T58" s="31"/>
      <c r="U58" s="31"/>
      <c r="V58" s="31"/>
    </row>
    <row r="59" spans="1:22" ht="28.8" x14ac:dyDescent="0.3">
      <c r="C59" s="28" t="s">
        <v>34</v>
      </c>
      <c r="D59" s="26"/>
      <c r="E59" s="28" t="s">
        <v>33</v>
      </c>
      <c r="F59" s="26"/>
      <c r="G59" s="28" t="s">
        <v>35</v>
      </c>
      <c r="H59" s="26"/>
      <c r="I59" s="28" t="s">
        <v>33</v>
      </c>
      <c r="J59" s="26"/>
      <c r="K59" s="55"/>
      <c r="L59" s="58" t="s">
        <v>54</v>
      </c>
      <c r="M59" s="55"/>
      <c r="N59" s="55"/>
      <c r="T59" s="31"/>
      <c r="U59" s="31"/>
      <c r="V59" s="31"/>
    </row>
    <row r="60" spans="1:22" x14ac:dyDescent="0.3">
      <c r="C60" s="26"/>
      <c r="D60" s="26"/>
      <c r="E60" s="26"/>
      <c r="F60" s="26"/>
      <c r="G60" s="26"/>
      <c r="H60" s="26"/>
      <c r="I60" s="26"/>
      <c r="J60" s="26"/>
      <c r="K60" s="31"/>
      <c r="L60" s="31"/>
      <c r="M60" s="31"/>
      <c r="T60" s="31"/>
      <c r="U60" s="31"/>
      <c r="V60" s="31"/>
    </row>
    <row r="61" spans="1:22" x14ac:dyDescent="0.3">
      <c r="A61" s="31"/>
      <c r="B61" s="31"/>
      <c r="C61" s="43"/>
      <c r="D61" s="43"/>
      <c r="E61" s="43"/>
      <c r="F61" s="43"/>
      <c r="G61" s="43" t="s">
        <v>45</v>
      </c>
      <c r="H61" s="43"/>
      <c r="I61" s="43"/>
      <c r="J61" s="43"/>
      <c r="K61" s="31"/>
      <c r="L61" s="31"/>
      <c r="M61" s="31"/>
      <c r="T61" s="31"/>
      <c r="U61" s="31"/>
      <c r="V61" s="31"/>
    </row>
    <row r="62" spans="1:22" x14ac:dyDescent="0.3">
      <c r="A62" s="31"/>
      <c r="B62" s="31"/>
      <c r="C62" s="43"/>
      <c r="D62" s="43"/>
      <c r="E62" s="43"/>
      <c r="F62" s="43"/>
      <c r="G62" s="31"/>
      <c r="H62" s="43"/>
      <c r="I62" s="43"/>
      <c r="J62" s="43"/>
      <c r="K62" s="31"/>
      <c r="L62" s="31"/>
      <c r="M62" s="31"/>
      <c r="T62" s="31"/>
      <c r="U62" s="31"/>
      <c r="V62" s="31"/>
    </row>
    <row r="63" spans="1:22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T63" s="31"/>
      <c r="U63" s="31"/>
      <c r="V63" s="31"/>
    </row>
    <row r="64" spans="1:22" x14ac:dyDescent="0.3">
      <c r="A64" s="31"/>
      <c r="B64" s="31"/>
      <c r="C64" s="31"/>
      <c r="D64" s="31"/>
      <c r="E64" s="31"/>
      <c r="F64" s="31"/>
      <c r="G64" s="31" t="s">
        <v>46</v>
      </c>
      <c r="H64" s="31"/>
      <c r="I64" s="31"/>
      <c r="J64" s="31"/>
      <c r="K64" s="31"/>
      <c r="L64" s="31"/>
      <c r="M64" s="31"/>
      <c r="T64" s="31"/>
      <c r="U64" s="31"/>
      <c r="V64" s="31"/>
    </row>
    <row r="65" spans="1:22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</row>
    <row r="66" spans="1:22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</row>
    <row r="67" spans="1:22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</row>
    <row r="68" spans="1:22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</row>
    <row r="69" spans="1:22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</row>
    <row r="70" spans="1:22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</row>
    <row r="71" spans="1:22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22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22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22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22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22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22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22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22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22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x14ac:dyDescent="0.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x14ac:dyDescent="0.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x14ac:dyDescent="0.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lastPrinted>2021-03-15T16:54:11Z</cp:lastPrinted>
  <dcterms:created xsi:type="dcterms:W3CDTF">2020-04-08T14:34:01Z</dcterms:created>
  <dcterms:modified xsi:type="dcterms:W3CDTF">2021-03-15T16:55:00Z</dcterms:modified>
</cp:coreProperties>
</file>